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ó\Desktop\Foreldrafélag\Kvittanir og uppgjör\"/>
    </mc:Choice>
  </mc:AlternateContent>
  <xr:revisionPtr revIDLastSave="0" documentId="13_ncr:1_{456F2D77-F9D5-4D1A-9684-87E34CB9903D}" xr6:coauthVersionLast="47" xr6:coauthVersionMax="47" xr10:uidLastSave="{00000000-0000-0000-0000-000000000000}"/>
  <bookViews>
    <workbookView xWindow="-110" yWindow="-110" windowWidth="38620" windowHeight="21220" xr2:uid="{86004D9D-CB32-4014-9DDF-0A29F2B4CF3D}"/>
  </bookViews>
  <sheets>
    <sheet name="Sheet1" sheetId="1" r:id="rId1"/>
  </sheet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I45" i="1"/>
  <c r="B13" i="1"/>
  <c r="B45" i="1" s="1"/>
  <c r="B7" i="1"/>
  <c r="F9" i="1"/>
  <c r="H9" i="1"/>
  <c r="I9" i="1"/>
  <c r="B6" i="1"/>
  <c r="C42" i="1"/>
  <c r="C30" i="1"/>
  <c r="C6" i="1"/>
  <c r="C9" i="1" s="1"/>
  <c r="D30" i="1"/>
  <c r="D7" i="1"/>
  <c r="D15" i="1"/>
  <c r="D12" i="1"/>
  <c r="D45" i="1" s="1"/>
  <c r="D6" i="1"/>
  <c r="D9" i="1" s="1"/>
  <c r="C45" i="1" l="1"/>
  <c r="B9" i="1"/>
  <c r="B47" i="1"/>
  <c r="B51" i="1" s="1"/>
  <c r="B52" i="1" s="1"/>
  <c r="C47" i="1"/>
  <c r="C51" i="1" s="1"/>
  <c r="C52" i="1" s="1"/>
  <c r="E6" i="1"/>
  <c r="E9" i="1" s="1"/>
  <c r="E30" i="1"/>
  <c r="E45" i="1" s="1"/>
  <c r="D47" i="1" l="1"/>
  <c r="E47" i="1"/>
  <c r="F30" i="1"/>
  <c r="F45" i="1" s="1"/>
  <c r="D51" i="1" l="1"/>
  <c r="D52" i="1" s="1"/>
  <c r="E51" i="1"/>
  <c r="E52" i="1" s="1"/>
  <c r="F47" i="1"/>
  <c r="G30" i="1"/>
  <c r="G20" i="1"/>
  <c r="G45" i="1" s="1"/>
  <c r="G6" i="1"/>
  <c r="G9" i="1" s="1"/>
  <c r="F51" i="1" l="1"/>
  <c r="F52" i="1" s="1"/>
  <c r="G47" i="1"/>
  <c r="I47" i="1"/>
  <c r="I51" i="1" s="1"/>
  <c r="I52" i="1" s="1"/>
  <c r="H47" i="1"/>
  <c r="G51" i="1" l="1"/>
  <c r="G52" i="1" s="1"/>
  <c r="H51" i="1"/>
  <c r="H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Karó</author>
    <author>tc={88C2F8FE-D114-4CB5-8DCF-758E871D9E00}</author>
    <author>tc={8A2A1B3F-462D-413A-946C-9D78519D2736}</author>
    <author>tc={13C980B3-518D-44CB-AEAF-B7C84E925AD9}</author>
    <author>tc={664A91FC-1441-4F7C-A679-BD590C4E13B0}</author>
  </authors>
  <commentList>
    <comment ref="B6" authorId="0" shapeId="0" xr:uid="{AC3D75C8-802A-4A7D-A60E-179FD9033FA2}">
      <text>
        <r>
          <rPr>
            <b/>
            <sz val="9"/>
            <color indexed="81"/>
            <rFont val="Tahoma"/>
            <family val="2"/>
          </rPr>
          <t>Karó:</t>
        </r>
        <r>
          <rPr>
            <sz val="9"/>
            <color indexed="81"/>
            <rFont val="Tahoma"/>
            <family val="2"/>
          </rPr>
          <t xml:space="preserve">
83 sendir, 79 greiddir</t>
        </r>
      </text>
    </comment>
    <comment ref="C6" authorId="1" shapeId="0" xr:uid="{88C2F8FE-D114-4CB5-8DCF-758E871D9E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84 greiðsluseðlar sendir, 76 aðilar greiddu.</t>
        </r>
      </text>
    </comment>
    <comment ref="D6" authorId="2" shapeId="0" xr:uid="{8A2A1B3F-462D-413A-946C-9D78519D2736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84 greiðsluseðlar sendir. 76 aðilar greiddu.</t>
        </r>
      </text>
    </comment>
    <comment ref="E6" authorId="3" shapeId="0" xr:uid="{13C980B3-518D-44CB-AEAF-B7C84E925AD9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80 greiðsluseðlar sendir, 76 aðilar greiddu félagsgjöld.</t>
        </r>
      </text>
    </comment>
    <comment ref="F6" authorId="4" shapeId="0" xr:uid="{664A91FC-1441-4F7C-A679-BD590C4E13B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87 greiðsluseðlar sendir, 80 aðilar greiddu félagsgjöld.</t>
        </r>
      </text>
    </comment>
    <comment ref="B8" authorId="0" shapeId="0" xr:uid="{0139C3D5-6FF7-46C1-AE9D-BB3A3A2E9890}">
      <text>
        <r>
          <rPr>
            <b/>
            <sz val="9"/>
            <color indexed="81"/>
            <rFont val="Tahoma"/>
            <family val="2"/>
          </rPr>
          <t>Karó:</t>
        </r>
        <r>
          <rPr>
            <sz val="9"/>
            <color indexed="81"/>
            <rFont val="Tahoma"/>
            <family val="2"/>
          </rPr>
          <t xml:space="preserve">
Sveitaferð - gestir. Lagt inn á reikning.</t>
        </r>
      </text>
    </comment>
  </commentList>
</comments>
</file>

<file path=xl/sharedStrings.xml><?xml version="1.0" encoding="utf-8"?>
<sst xmlns="http://schemas.openxmlformats.org/spreadsheetml/2006/main" count="55" uniqueCount="54">
  <si>
    <t>Rekstrartekjur</t>
  </si>
  <si>
    <t>Félagsgjöld</t>
  </si>
  <si>
    <t>Vaxtatekjur</t>
  </si>
  <si>
    <t>Tekjur samtals</t>
  </si>
  <si>
    <t>Rekstrargjöld</t>
  </si>
  <si>
    <t>Morgunkaffi starfsfólk Núps</t>
  </si>
  <si>
    <t>Jólaball - jólasveinar</t>
  </si>
  <si>
    <t>Jólaball - mandarínur</t>
  </si>
  <si>
    <t>Jólaleikrit</t>
  </si>
  <si>
    <t>Sveitaferð</t>
  </si>
  <si>
    <t>Sveitaferð veitingar</t>
  </si>
  <si>
    <t>Latibær</t>
  </si>
  <si>
    <t>Maximús Músikús</t>
  </si>
  <si>
    <t>Lína Langsokkur</t>
  </si>
  <si>
    <t>Dúó Stemma</t>
  </si>
  <si>
    <t>Brúðuleiksýningin "Íslenski Fíllinn"</t>
  </si>
  <si>
    <t>Tónlist, söngur og ævintýri í leikskólum</t>
  </si>
  <si>
    <t>Lestrarátak</t>
  </si>
  <si>
    <t>Danskennsla</t>
  </si>
  <si>
    <t>Innheimtukostnaður/fjárm.tsk</t>
  </si>
  <si>
    <t>Gjöf til leikskólans - sjúkrapúðar 2 stk</t>
  </si>
  <si>
    <t>Gjöf til leikskólans - búnaður í íþróttasal</t>
  </si>
  <si>
    <t>Gjöf til leikskólans - bækur</t>
  </si>
  <si>
    <t>Gjöf til leikskólans - farsími</t>
  </si>
  <si>
    <t>Krítar vegna haustfagnaðar</t>
  </si>
  <si>
    <t>Ís fyrir börnin</t>
  </si>
  <si>
    <t>Skyndihjálparnámskeið</t>
  </si>
  <si>
    <t>Gjöld samtals</t>
  </si>
  <si>
    <t>Hagnaður/tap</t>
  </si>
  <si>
    <t>Afstemming á bankareikningi</t>
  </si>
  <si>
    <t>Staða í byrjun tímabils</t>
  </si>
  <si>
    <t>Staða í lok tímabils</t>
  </si>
  <si>
    <t>2017-2018</t>
  </si>
  <si>
    <t>2016-2017</t>
  </si>
  <si>
    <t>2015-2016</t>
  </si>
  <si>
    <t>2018-2019</t>
  </si>
  <si>
    <t xml:space="preserve">Fyrirlestur </t>
  </si>
  <si>
    <t>Fimleikasalur</t>
  </si>
  <si>
    <t>Gjöf til leikskólans - Barnaheill - save the children</t>
  </si>
  <si>
    <t>Jólaball - buff</t>
  </si>
  <si>
    <t>Jólaball - litlar gjafir (mandarínur, límmiðar, armbönd, bækur)</t>
  </si>
  <si>
    <t>Skoppa og Skrítla</t>
  </si>
  <si>
    <t>2019-2020</t>
  </si>
  <si>
    <t xml:space="preserve">Gjöf til leikskólans - Lubbasmiðjan ehf. </t>
  </si>
  <si>
    <t>2020-2021</t>
  </si>
  <si>
    <t>Hestakennsla</t>
  </si>
  <si>
    <t>2021-2022</t>
  </si>
  <si>
    <t>Vorhátíð - Einar töframaður</t>
  </si>
  <si>
    <t>Vorhátíð - Guðmundarlundur + veitingar</t>
  </si>
  <si>
    <t>2022-2023</t>
  </si>
  <si>
    <t>Aðrar tekjur</t>
  </si>
  <si>
    <t>Sólstöðuhátíð - Sirkus Íslands</t>
  </si>
  <si>
    <t>Tímabil: 1.9.2022 - 1.8.2023</t>
  </si>
  <si>
    <t>Rekstrarreikningur Foreldrafélags leikskólans Núps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</si>
</sst>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3" fontId="4" fillId="0" borderId="1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3" fontId="3" fillId="0" borderId="0" xfId="0" applyNumberFormat="1" applyFont="1"/>
    <xf numFmtId="3" fontId="4" fillId="0" borderId="0" xfId="0" applyNumberFormat="1" applyFont="1"/>
    <xf numFmtId="3" fontId="4" fillId="0" borderId="2" xfId="0" applyNumberFormat="1" applyFont="1" applyBorder="1"/>
    <xf numFmtId="3" fontId="3" fillId="0" borderId="0" xfId="0" applyNumberFormat="1" applyFont="1" applyBorder="1"/>
  </cellXfs>
  <cellStyles count="1">
    <cellStyle name="Normal" xfId="0" builtinId="0"/>
  </cellStyles>
  <dxfs count="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istín Fanney Þorgrímsdóttir" id="{A48B07C6-CC15-4A6D-98BA-395CA9B3D2F6}" userId="S::kristft@islandsbanki.is::142ffb8e-85ae-47cc-8ecf-926a00750e1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2-09-29T15:40:25.54" personId="{A48B07C6-CC15-4A6D-98BA-395CA9B3D2F6}" id="{88C2F8FE-D114-4CB5-8DCF-758E871D9E00}">
    <text>84 greiðsluseðlar sendir, 76 aðilar greiddu.</text>
  </threadedComment>
  <threadedComment ref="D6" dT="2020-10-13T20:51:16.42" personId="{A48B07C6-CC15-4A6D-98BA-395CA9B3D2F6}" id="{8A2A1B3F-462D-413A-946C-9D78519D2736}">
    <text>84 greiðsluseðlar sendir. 76 aðilar greiddu.</text>
  </threadedComment>
  <threadedComment ref="E6" dT="2020-08-27T13:44:02.41" personId="{A48B07C6-CC15-4A6D-98BA-395CA9B3D2F6}" id="{13C980B3-518D-44CB-AEAF-B7C84E925AD9}">
    <text>80 greiðsluseðlar sendir, 76 aðilar greiddu félagsgjöld.</text>
  </threadedComment>
  <threadedComment ref="F6" dT="2019-09-03T19:53:24.48" personId="{A48B07C6-CC15-4A6D-98BA-395CA9B3D2F6}" id="{664A91FC-1441-4F7C-A679-BD590C4E13B0}">
    <text>87 greiðsluseðlar sendir, 80 aðilar greiddu félagsgjöld.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EDF10-A644-4A40-AF34-54B84BECBE01}">
  <dimension ref="A2:J89"/>
  <sheetViews>
    <sheetView tabSelected="1" zoomScale="90" zoomScaleNormal="90" workbookViewId="0">
      <selection activeCell="J12" sqref="J12"/>
    </sheetView>
  </sheetViews>
  <sheetFormatPr defaultRowHeight="14.5" x14ac:dyDescent="0.35"/>
  <cols>
    <col min="1" max="1" width="54" style="1" bestFit="1" customWidth="1"/>
    <col min="2" max="9" width="12.81640625" style="1" customWidth="1"/>
    <col min="10" max="16384" width="8.7265625" style="1"/>
  </cols>
  <sheetData>
    <row r="2" spans="1:9" x14ac:dyDescent="0.35">
      <c r="A2" s="3" t="s">
        <v>53</v>
      </c>
      <c r="B2" s="3"/>
      <c r="C2" s="3"/>
      <c r="D2" s="3"/>
      <c r="E2" s="3"/>
      <c r="F2" s="3"/>
    </row>
    <row r="3" spans="1:9" x14ac:dyDescent="0.35">
      <c r="A3" s="3" t="s">
        <v>52</v>
      </c>
      <c r="B3" s="3"/>
      <c r="C3" s="3"/>
      <c r="D3" s="3"/>
      <c r="E3" s="3"/>
      <c r="F3" s="3"/>
    </row>
    <row r="4" spans="1:9" ht="15.5" x14ac:dyDescent="0.35">
      <c r="B4" s="4" t="s">
        <v>49</v>
      </c>
      <c r="C4" s="4" t="s">
        <v>46</v>
      </c>
      <c r="D4" s="4" t="s">
        <v>44</v>
      </c>
      <c r="E4" s="4" t="s">
        <v>42</v>
      </c>
      <c r="F4" s="4" t="s">
        <v>35</v>
      </c>
      <c r="G4" s="4" t="s">
        <v>32</v>
      </c>
      <c r="H4" s="4" t="s">
        <v>33</v>
      </c>
      <c r="I4" s="4" t="s">
        <v>34</v>
      </c>
    </row>
    <row r="5" spans="1:9" x14ac:dyDescent="0.35">
      <c r="A5" s="3" t="s">
        <v>0</v>
      </c>
      <c r="B5" s="3"/>
      <c r="C5" s="3"/>
      <c r="D5" s="3"/>
      <c r="E5" s="3"/>
    </row>
    <row r="6" spans="1:9" x14ac:dyDescent="0.35">
      <c r="A6" s="1" t="s">
        <v>1</v>
      </c>
      <c r="B6" s="8">
        <f>79*5900</f>
        <v>466100</v>
      </c>
      <c r="C6" s="8">
        <f>77*5900</f>
        <v>454300</v>
      </c>
      <c r="D6" s="8">
        <f>76*5900</f>
        <v>448400</v>
      </c>
      <c r="E6" s="8">
        <f>76*5900</f>
        <v>448400</v>
      </c>
      <c r="F6" s="8">
        <v>472000</v>
      </c>
      <c r="G6" s="8">
        <f>77*5900</f>
        <v>454300</v>
      </c>
      <c r="H6" s="8">
        <v>467500</v>
      </c>
      <c r="I6" s="8">
        <v>462000</v>
      </c>
    </row>
    <row r="7" spans="1:9" x14ac:dyDescent="0.35">
      <c r="A7" s="1" t="s">
        <v>2</v>
      </c>
      <c r="B7" s="8">
        <f>256-56</f>
        <v>200</v>
      </c>
      <c r="C7" s="8">
        <v>108</v>
      </c>
      <c r="D7" s="8">
        <f>116+5</f>
        <v>121</v>
      </c>
      <c r="E7" s="8">
        <v>202</v>
      </c>
      <c r="F7" s="8">
        <v>128</v>
      </c>
      <c r="G7" s="8">
        <v>1151</v>
      </c>
      <c r="H7" s="8">
        <v>2885</v>
      </c>
      <c r="I7" s="8">
        <v>1045</v>
      </c>
    </row>
    <row r="8" spans="1:9" x14ac:dyDescent="0.35">
      <c r="A8" s="1" t="s">
        <v>50</v>
      </c>
      <c r="B8" s="8">
        <v>91000</v>
      </c>
      <c r="C8" s="8"/>
      <c r="D8" s="8"/>
      <c r="E8" s="8"/>
      <c r="F8" s="8"/>
      <c r="G8" s="8"/>
      <c r="H8" s="8"/>
      <c r="I8" s="8"/>
    </row>
    <row r="9" spans="1:9" x14ac:dyDescent="0.35">
      <c r="A9" s="1" t="s">
        <v>3</v>
      </c>
      <c r="B9" s="2">
        <f>SUM(B6:B8)</f>
        <v>557300</v>
      </c>
      <c r="C9" s="2">
        <f t="shared" ref="C9:I9" si="0">SUM(C6:C8)</f>
        <v>454408</v>
      </c>
      <c r="D9" s="2">
        <f t="shared" si="0"/>
        <v>448521</v>
      </c>
      <c r="E9" s="2">
        <f t="shared" si="0"/>
        <v>448602</v>
      </c>
      <c r="F9" s="2">
        <f t="shared" si="0"/>
        <v>472128</v>
      </c>
      <c r="G9" s="2">
        <f t="shared" si="0"/>
        <v>455451</v>
      </c>
      <c r="H9" s="2">
        <f t="shared" si="0"/>
        <v>470385</v>
      </c>
      <c r="I9" s="2">
        <f t="shared" si="0"/>
        <v>463045</v>
      </c>
    </row>
    <row r="10" spans="1:9" x14ac:dyDescent="0.35">
      <c r="B10" s="5"/>
      <c r="C10" s="5"/>
      <c r="D10" s="5"/>
      <c r="E10" s="5"/>
      <c r="F10" s="5"/>
      <c r="G10" s="5"/>
      <c r="H10" s="5"/>
      <c r="I10" s="5"/>
    </row>
    <row r="11" spans="1:9" x14ac:dyDescent="0.35">
      <c r="A11" s="3" t="s">
        <v>4</v>
      </c>
      <c r="B11" s="6"/>
      <c r="C11" s="6"/>
      <c r="D11" s="6"/>
      <c r="E11" s="5"/>
      <c r="F11" s="5"/>
      <c r="G11" s="5"/>
      <c r="H11" s="5"/>
      <c r="I11" s="5"/>
    </row>
    <row r="12" spans="1:9" x14ac:dyDescent="0.35">
      <c r="A12" s="1" t="s">
        <v>5</v>
      </c>
      <c r="B12" s="5">
        <v>12710</v>
      </c>
      <c r="C12" s="5">
        <v>38400</v>
      </c>
      <c r="D12" s="5">
        <f>51714+4990</f>
        <v>56704</v>
      </c>
      <c r="E12" s="5"/>
      <c r="F12" s="5">
        <v>44640</v>
      </c>
      <c r="G12" s="5">
        <v>31388</v>
      </c>
      <c r="H12" s="5">
        <v>31388</v>
      </c>
      <c r="I12" s="5"/>
    </row>
    <row r="13" spans="1:9" x14ac:dyDescent="0.35">
      <c r="A13" s="1" t="s">
        <v>6</v>
      </c>
      <c r="B13" s="5">
        <f>35000+804</f>
        <v>35804</v>
      </c>
      <c r="C13" s="5">
        <v>25000</v>
      </c>
      <c r="D13" s="5">
        <v>35000</v>
      </c>
      <c r="E13" s="5">
        <v>35000</v>
      </c>
      <c r="F13" s="5">
        <v>35000</v>
      </c>
      <c r="G13" s="5">
        <v>34000</v>
      </c>
      <c r="H13" s="5">
        <v>38000</v>
      </c>
      <c r="I13" s="5">
        <v>32000</v>
      </c>
    </row>
    <row r="14" spans="1:9" x14ac:dyDescent="0.35">
      <c r="A14" s="1" t="s">
        <v>7</v>
      </c>
      <c r="B14" s="5"/>
      <c r="C14" s="5"/>
      <c r="D14" s="5"/>
      <c r="E14" s="5"/>
      <c r="F14" s="5"/>
      <c r="G14" s="5"/>
      <c r="H14" s="5"/>
      <c r="I14" s="5">
        <v>3554</v>
      </c>
    </row>
    <row r="15" spans="1:9" x14ac:dyDescent="0.35">
      <c r="A15" s="1" t="s">
        <v>40</v>
      </c>
      <c r="B15" s="5">
        <v>40250</v>
      </c>
      <c r="C15" s="5"/>
      <c r="D15" s="5">
        <f>40000+1000</f>
        <v>41000</v>
      </c>
      <c r="E15" s="5">
        <v>27550</v>
      </c>
      <c r="F15" s="5"/>
      <c r="G15" s="5">
        <v>29500</v>
      </c>
      <c r="H15" s="5">
        <v>6519</v>
      </c>
      <c r="I15" s="5"/>
    </row>
    <row r="16" spans="1:9" x14ac:dyDescent="0.35">
      <c r="A16" s="1" t="s">
        <v>39</v>
      </c>
      <c r="B16" s="5"/>
      <c r="C16" s="5"/>
      <c r="D16" s="5"/>
      <c r="E16" s="5"/>
      <c r="F16" s="5">
        <v>23920</v>
      </c>
      <c r="G16" s="5"/>
      <c r="H16" s="5"/>
      <c r="I16" s="5"/>
    </row>
    <row r="17" spans="1:10" x14ac:dyDescent="0.35">
      <c r="A17" s="1" t="s">
        <v>8</v>
      </c>
      <c r="B17" s="5">
        <v>95000</v>
      </c>
      <c r="C17" s="5">
        <v>33000</v>
      </c>
      <c r="D17" s="5">
        <v>80000</v>
      </c>
      <c r="E17" s="5">
        <v>75000</v>
      </c>
      <c r="F17" s="5">
        <v>30000</v>
      </c>
      <c r="G17" s="5">
        <v>65000</v>
      </c>
      <c r="H17" s="5">
        <v>75000</v>
      </c>
      <c r="I17" s="5">
        <v>30000</v>
      </c>
    </row>
    <row r="18" spans="1:10" x14ac:dyDescent="0.35">
      <c r="A18" s="1" t="s">
        <v>45</v>
      </c>
      <c r="B18" s="5"/>
      <c r="C18" s="5">
        <v>115000</v>
      </c>
      <c r="D18" s="5">
        <v>110000</v>
      </c>
      <c r="E18" s="5"/>
      <c r="F18" s="5"/>
      <c r="G18" s="5"/>
      <c r="H18" s="5"/>
      <c r="I18" s="5"/>
    </row>
    <row r="19" spans="1:10" x14ac:dyDescent="0.35">
      <c r="A19" s="1" t="s">
        <v>9</v>
      </c>
      <c r="B19" s="5">
        <v>109573</v>
      </c>
      <c r="C19" s="5"/>
      <c r="D19" s="5"/>
      <c r="E19" s="5"/>
      <c r="F19" s="5">
        <v>28800</v>
      </c>
      <c r="G19" s="5">
        <v>31920</v>
      </c>
      <c r="H19" s="5">
        <v>28200</v>
      </c>
      <c r="I19" s="5">
        <v>40900</v>
      </c>
    </row>
    <row r="20" spans="1:10" x14ac:dyDescent="0.35">
      <c r="A20" s="1" t="s">
        <v>10</v>
      </c>
      <c r="B20" s="5">
        <v>18846</v>
      </c>
      <c r="C20" s="5"/>
      <c r="D20" s="5"/>
      <c r="E20" s="5"/>
      <c r="F20" s="5">
        <v>14288</v>
      </c>
      <c r="G20" s="5">
        <f>4810+3898</f>
        <v>8708</v>
      </c>
      <c r="H20" s="5">
        <v>13362</v>
      </c>
      <c r="I20" s="5">
        <v>16186</v>
      </c>
    </row>
    <row r="21" spans="1:10" x14ac:dyDescent="0.35">
      <c r="A21" s="1" t="s">
        <v>11</v>
      </c>
      <c r="B21" s="5"/>
      <c r="C21" s="5"/>
      <c r="D21" s="5"/>
      <c r="E21" s="5"/>
      <c r="F21" s="5"/>
      <c r="G21" s="5"/>
      <c r="H21" s="5">
        <v>45000</v>
      </c>
      <c r="I21" s="5">
        <v>64770</v>
      </c>
    </row>
    <row r="22" spans="1:10" x14ac:dyDescent="0.35">
      <c r="A22" s="1" t="s">
        <v>12</v>
      </c>
      <c r="B22" s="5"/>
      <c r="C22" s="5"/>
      <c r="D22" s="5"/>
      <c r="E22" s="5"/>
      <c r="F22" s="5"/>
      <c r="G22" s="5"/>
      <c r="H22" s="5"/>
      <c r="I22" s="5"/>
    </row>
    <row r="23" spans="1:10" x14ac:dyDescent="0.35">
      <c r="A23" s="1" t="s">
        <v>13</v>
      </c>
      <c r="B23" s="5"/>
      <c r="C23" s="5"/>
      <c r="D23" s="5"/>
      <c r="E23" s="5"/>
      <c r="F23" s="5"/>
      <c r="G23" s="5"/>
      <c r="H23" s="5"/>
      <c r="I23" s="5"/>
    </row>
    <row r="24" spans="1:10" x14ac:dyDescent="0.35">
      <c r="A24" s="1" t="s">
        <v>14</v>
      </c>
      <c r="B24" s="5"/>
      <c r="C24" s="5"/>
      <c r="D24" s="5"/>
      <c r="E24" s="5"/>
      <c r="F24" s="5"/>
      <c r="G24" s="5"/>
      <c r="H24" s="5"/>
      <c r="I24" s="5">
        <v>40000</v>
      </c>
    </row>
    <row r="25" spans="1:10" x14ac:dyDescent="0.35">
      <c r="A25" s="1" t="s">
        <v>15</v>
      </c>
      <c r="B25" s="5"/>
      <c r="C25" s="5"/>
      <c r="D25" s="5"/>
      <c r="E25" s="5"/>
      <c r="F25" s="5"/>
      <c r="G25" s="5"/>
      <c r="H25" s="5">
        <v>80000</v>
      </c>
      <c r="I25" s="5"/>
    </row>
    <row r="26" spans="1:10" x14ac:dyDescent="0.35">
      <c r="A26" s="1" t="s">
        <v>16</v>
      </c>
      <c r="B26" s="5"/>
      <c r="C26" s="5"/>
      <c r="D26" s="5"/>
      <c r="E26" s="5"/>
      <c r="F26" s="5"/>
      <c r="G26" s="5"/>
      <c r="H26" s="5">
        <v>80000</v>
      </c>
      <c r="I26" s="5"/>
    </row>
    <row r="27" spans="1:10" x14ac:dyDescent="0.35">
      <c r="A27" s="1" t="s">
        <v>41</v>
      </c>
      <c r="B27" s="5"/>
      <c r="C27" s="5"/>
      <c r="D27" s="5"/>
      <c r="E27" s="5">
        <v>80000</v>
      </c>
      <c r="F27" s="5"/>
      <c r="G27" s="5"/>
      <c r="H27" s="5"/>
      <c r="I27" s="5"/>
    </row>
    <row r="28" spans="1:10" x14ac:dyDescent="0.35">
      <c r="A28" s="1" t="s">
        <v>17</v>
      </c>
      <c r="B28" s="5"/>
      <c r="C28" s="5"/>
      <c r="D28" s="5"/>
      <c r="E28" s="5"/>
      <c r="F28" s="5"/>
      <c r="G28" s="5"/>
      <c r="H28" s="5"/>
      <c r="I28" s="5">
        <v>50340</v>
      </c>
    </row>
    <row r="29" spans="1:10" x14ac:dyDescent="0.35">
      <c r="A29" s="1" t="s">
        <v>18</v>
      </c>
      <c r="B29" s="5">
        <v>135800</v>
      </c>
      <c r="C29" s="5">
        <v>128800</v>
      </c>
      <c r="D29" s="5">
        <v>112500</v>
      </c>
      <c r="E29" s="5">
        <v>108750</v>
      </c>
      <c r="F29" s="5">
        <v>204600</v>
      </c>
      <c r="G29" s="5">
        <v>202400</v>
      </c>
      <c r="H29" s="5"/>
      <c r="I29" s="5">
        <v>113520</v>
      </c>
    </row>
    <row r="30" spans="1:10" x14ac:dyDescent="0.35">
      <c r="A30" s="1" t="s">
        <v>19</v>
      </c>
      <c r="B30" s="5">
        <v>9992</v>
      </c>
      <c r="C30" s="5">
        <f>5368+4200+150+75+24</f>
        <v>9817</v>
      </c>
      <c r="D30" s="5">
        <f>7116+2550+25+414+75+75+1</f>
        <v>10256</v>
      </c>
      <c r="E30" s="5">
        <f>5270+4200+44+75+75+180</f>
        <v>9844</v>
      </c>
      <c r="F30" s="5">
        <f>3348+4575+28+525+75</f>
        <v>8551</v>
      </c>
      <c r="G30" s="5">
        <f>3063+4350+230+600+97+150+75</f>
        <v>8565</v>
      </c>
      <c r="H30" s="5">
        <v>9562</v>
      </c>
      <c r="I30" s="5">
        <v>9436</v>
      </c>
      <c r="J30" s="5"/>
    </row>
    <row r="31" spans="1:10" x14ac:dyDescent="0.35">
      <c r="A31" s="1" t="s">
        <v>21</v>
      </c>
      <c r="B31" s="5"/>
      <c r="C31" s="5"/>
      <c r="D31" s="5"/>
      <c r="E31" s="5"/>
      <c r="F31" s="5"/>
      <c r="G31" s="5"/>
      <c r="H31" s="5"/>
      <c r="I31" s="5"/>
    </row>
    <row r="32" spans="1:10" x14ac:dyDescent="0.35">
      <c r="A32" s="1" t="s">
        <v>20</v>
      </c>
      <c r="B32" s="5"/>
      <c r="C32" s="5"/>
      <c r="D32" s="5"/>
      <c r="E32" s="5"/>
      <c r="F32" s="5"/>
      <c r="G32" s="5"/>
      <c r="H32" s="5">
        <v>5980</v>
      </c>
      <c r="I32" s="5"/>
    </row>
    <row r="33" spans="1:9" x14ac:dyDescent="0.35">
      <c r="A33" s="1" t="s">
        <v>22</v>
      </c>
      <c r="B33" s="5"/>
      <c r="C33" s="5"/>
      <c r="D33" s="5"/>
      <c r="E33" s="5"/>
      <c r="F33" s="5"/>
      <c r="G33" s="5"/>
      <c r="H33" s="5">
        <v>28992</v>
      </c>
      <c r="I33" s="5"/>
    </row>
    <row r="34" spans="1:9" x14ac:dyDescent="0.35">
      <c r="A34" s="1" t="s">
        <v>23</v>
      </c>
      <c r="B34" s="5"/>
      <c r="C34" s="5"/>
      <c r="D34" s="5"/>
      <c r="E34" s="5"/>
      <c r="F34" s="5"/>
      <c r="G34" s="5">
        <v>57990</v>
      </c>
      <c r="H34" s="5">
        <v>31990</v>
      </c>
      <c r="I34" s="5"/>
    </row>
    <row r="35" spans="1:9" x14ac:dyDescent="0.35">
      <c r="A35" s="1" t="s">
        <v>38</v>
      </c>
      <c r="B35" s="5"/>
      <c r="C35" s="5"/>
      <c r="D35" s="5"/>
      <c r="E35" s="5"/>
      <c r="F35" s="5">
        <v>50500</v>
      </c>
      <c r="G35" s="5"/>
      <c r="H35" s="5"/>
      <c r="I35" s="5"/>
    </row>
    <row r="36" spans="1:9" x14ac:dyDescent="0.35">
      <c r="A36" s="1" t="s">
        <v>24</v>
      </c>
      <c r="B36" s="5"/>
      <c r="C36" s="5"/>
      <c r="D36" s="5"/>
      <c r="E36" s="5"/>
      <c r="F36" s="5"/>
      <c r="G36" s="5"/>
      <c r="H36" s="5"/>
      <c r="I36" s="5"/>
    </row>
    <row r="37" spans="1:9" x14ac:dyDescent="0.35">
      <c r="A37" s="1" t="s">
        <v>43</v>
      </c>
      <c r="B37" s="5"/>
      <c r="C37" s="5"/>
      <c r="D37" s="5"/>
      <c r="E37" s="5">
        <v>64700</v>
      </c>
      <c r="F37" s="5"/>
      <c r="G37" s="5"/>
      <c r="H37" s="5"/>
      <c r="I37" s="5"/>
    </row>
    <row r="38" spans="1:9" x14ac:dyDescent="0.35">
      <c r="A38" s="1" t="s">
        <v>25</v>
      </c>
      <c r="B38" s="5"/>
      <c r="C38" s="5"/>
      <c r="D38" s="5"/>
      <c r="E38" s="5"/>
      <c r="F38" s="5"/>
      <c r="G38" s="5"/>
      <c r="H38" s="5"/>
      <c r="I38" s="5">
        <v>5245</v>
      </c>
    </row>
    <row r="39" spans="1:9" x14ac:dyDescent="0.35">
      <c r="A39" s="1" t="s">
        <v>26</v>
      </c>
      <c r="B39" s="5"/>
      <c r="C39" s="5"/>
      <c r="D39" s="5"/>
      <c r="E39" s="5"/>
      <c r="F39" s="5"/>
      <c r="G39" s="5"/>
      <c r="H39" s="5"/>
      <c r="I39" s="5">
        <v>1000</v>
      </c>
    </row>
    <row r="40" spans="1:9" x14ac:dyDescent="0.35">
      <c r="A40" s="1" t="s">
        <v>36</v>
      </c>
      <c r="B40" s="5"/>
      <c r="C40" s="5">
        <v>22500</v>
      </c>
      <c r="D40" s="5"/>
      <c r="E40" s="5"/>
      <c r="F40" s="5">
        <v>32500</v>
      </c>
      <c r="G40" s="5">
        <v>15000</v>
      </c>
      <c r="H40" s="5"/>
      <c r="I40" s="5"/>
    </row>
    <row r="41" spans="1:9" x14ac:dyDescent="0.35">
      <c r="A41" s="1" t="s">
        <v>37</v>
      </c>
      <c r="B41" s="5">
        <v>60000</v>
      </c>
      <c r="C41" s="5">
        <v>30000</v>
      </c>
      <c r="D41" s="5"/>
      <c r="E41" s="5">
        <v>27000</v>
      </c>
      <c r="F41" s="5">
        <v>25000</v>
      </c>
      <c r="G41" s="5"/>
      <c r="H41" s="5"/>
      <c r="I41" s="5"/>
    </row>
    <row r="42" spans="1:9" x14ac:dyDescent="0.35">
      <c r="A42" s="1" t="s">
        <v>48</v>
      </c>
      <c r="B42" s="5"/>
      <c r="C42" s="5">
        <f>22400+7492</f>
        <v>29892</v>
      </c>
      <c r="D42" s="5"/>
      <c r="E42" s="5"/>
      <c r="F42" s="5"/>
      <c r="G42" s="5"/>
      <c r="H42" s="5"/>
      <c r="I42" s="5"/>
    </row>
    <row r="43" spans="1:9" x14ac:dyDescent="0.35">
      <c r="A43" s="1" t="s">
        <v>47</v>
      </c>
      <c r="B43" s="5"/>
      <c r="C43" s="5">
        <v>35000</v>
      </c>
      <c r="D43" s="5"/>
      <c r="E43" s="5"/>
      <c r="F43" s="5"/>
      <c r="G43" s="5"/>
      <c r="H43" s="5"/>
      <c r="I43" s="5"/>
    </row>
    <row r="44" spans="1:9" x14ac:dyDescent="0.35">
      <c r="A44" s="1" t="s">
        <v>51</v>
      </c>
      <c r="B44" s="5">
        <v>47500</v>
      </c>
      <c r="C44" s="5"/>
      <c r="D44" s="5"/>
      <c r="E44" s="5"/>
      <c r="F44" s="5"/>
      <c r="G44" s="5"/>
      <c r="H44" s="5"/>
      <c r="I44" s="5"/>
    </row>
    <row r="45" spans="1:9" x14ac:dyDescent="0.35">
      <c r="A45" s="3" t="s">
        <v>27</v>
      </c>
      <c r="B45" s="2">
        <f>SUM(B10:B44)</f>
        <v>565475</v>
      </c>
      <c r="C45" s="2">
        <f>SUM(C10:C44)</f>
        <v>467409</v>
      </c>
      <c r="D45" s="2">
        <f>SUM(D10:D44)</f>
        <v>445460</v>
      </c>
      <c r="E45" s="2">
        <f>SUM(E10:E44)</f>
        <v>427844</v>
      </c>
      <c r="F45" s="2">
        <f>SUM(F10:F44)</f>
        <v>497799</v>
      </c>
      <c r="G45" s="2">
        <f>SUM(G10:G44)</f>
        <v>484471</v>
      </c>
      <c r="H45" s="2">
        <f>SUM(H10:H44)</f>
        <v>473993</v>
      </c>
      <c r="I45" s="2">
        <f>SUM(I10:I44)</f>
        <v>406951</v>
      </c>
    </row>
    <row r="46" spans="1:9" x14ac:dyDescent="0.35">
      <c r="B46" s="5"/>
      <c r="C46" s="5"/>
      <c r="D46" s="5"/>
      <c r="E46" s="5"/>
      <c r="F46" s="5"/>
      <c r="G46" s="5"/>
      <c r="H46" s="5"/>
      <c r="I46" s="5"/>
    </row>
    <row r="47" spans="1:9" ht="15" thickBot="1" x14ac:dyDescent="0.4">
      <c r="A47" s="1" t="s">
        <v>28</v>
      </c>
      <c r="B47" s="7">
        <f>+B9-B45</f>
        <v>-8175</v>
      </c>
      <c r="C47" s="7">
        <f>+C9-C45</f>
        <v>-13001</v>
      </c>
      <c r="D47" s="7">
        <f>+D9-D45</f>
        <v>3061</v>
      </c>
      <c r="E47" s="7">
        <f>+E9-E45</f>
        <v>20758</v>
      </c>
      <c r="F47" s="7">
        <f>+F9-F45</f>
        <v>-25671</v>
      </c>
      <c r="G47" s="7">
        <f>+G9-G45</f>
        <v>-29020</v>
      </c>
      <c r="H47" s="7">
        <f>+H9-H45</f>
        <v>-3608</v>
      </c>
      <c r="I47" s="7">
        <f>+I9-I45</f>
        <v>56094</v>
      </c>
    </row>
    <row r="48" spans="1:9" ht="15" thickTop="1" x14ac:dyDescent="0.35">
      <c r="B48" s="5"/>
      <c r="C48" s="5"/>
      <c r="D48" s="5"/>
      <c r="E48" s="5"/>
      <c r="F48" s="5"/>
      <c r="G48" s="5"/>
      <c r="H48" s="5"/>
      <c r="I48" s="5"/>
    </row>
    <row r="49" spans="1:9" x14ac:dyDescent="0.35">
      <c r="A49" s="3" t="s">
        <v>29</v>
      </c>
      <c r="B49" s="5"/>
      <c r="C49" s="5"/>
      <c r="D49" s="5"/>
      <c r="E49" s="5"/>
      <c r="F49" s="5"/>
      <c r="G49" s="5"/>
      <c r="H49" s="5"/>
      <c r="I49" s="5"/>
    </row>
    <row r="50" spans="1:9" x14ac:dyDescent="0.35">
      <c r="A50" s="1" t="s">
        <v>30</v>
      </c>
      <c r="B50" s="5">
        <v>23357</v>
      </c>
      <c r="C50" s="5">
        <v>36358</v>
      </c>
      <c r="D50" s="5">
        <v>33297</v>
      </c>
      <c r="E50" s="5">
        <v>12539</v>
      </c>
      <c r="F50" s="5">
        <v>38210</v>
      </c>
      <c r="G50" s="5">
        <v>67230</v>
      </c>
      <c r="H50" s="5">
        <v>70838</v>
      </c>
      <c r="I50" s="5">
        <v>14744</v>
      </c>
    </row>
    <row r="51" spans="1:9" x14ac:dyDescent="0.35">
      <c r="A51" s="1" t="s">
        <v>28</v>
      </c>
      <c r="B51" s="5">
        <f t="shared" ref="B51:I51" si="1">+B47</f>
        <v>-8175</v>
      </c>
      <c r="C51" s="5">
        <f t="shared" si="1"/>
        <v>-13001</v>
      </c>
      <c r="D51" s="5">
        <f t="shared" si="1"/>
        <v>3061</v>
      </c>
      <c r="E51" s="5">
        <f t="shared" si="1"/>
        <v>20758</v>
      </c>
      <c r="F51" s="5">
        <f t="shared" si="1"/>
        <v>-25671</v>
      </c>
      <c r="G51" s="5">
        <f t="shared" si="1"/>
        <v>-29020</v>
      </c>
      <c r="H51" s="5">
        <f t="shared" si="1"/>
        <v>-3608</v>
      </c>
      <c r="I51" s="5">
        <f t="shared" si="1"/>
        <v>56094</v>
      </c>
    </row>
    <row r="52" spans="1:9" ht="14" customHeight="1" x14ac:dyDescent="0.35">
      <c r="A52" s="1" t="s">
        <v>31</v>
      </c>
      <c r="B52" s="2">
        <f>+B50+B51</f>
        <v>15182</v>
      </c>
      <c r="C52" s="2">
        <f>+C50+C51</f>
        <v>23357</v>
      </c>
      <c r="D52" s="2">
        <f>+D50+D51</f>
        <v>36358</v>
      </c>
      <c r="E52" s="2">
        <f t="shared" ref="E52:F52" si="2">+E50+E51</f>
        <v>33297</v>
      </c>
      <c r="F52" s="2">
        <f t="shared" si="2"/>
        <v>12539</v>
      </c>
      <c r="G52" s="2">
        <f t="shared" ref="G52:H52" si="3">+G50+G51</f>
        <v>38210</v>
      </c>
      <c r="H52" s="2">
        <f t="shared" si="3"/>
        <v>67230</v>
      </c>
      <c r="I52" s="2">
        <f>+I50+I51</f>
        <v>70838</v>
      </c>
    </row>
    <row r="53" spans="1:9" x14ac:dyDescent="0.35">
      <c r="D53" s="5"/>
      <c r="G53" s="5"/>
      <c r="H53" s="5"/>
      <c r="I53" s="5"/>
    </row>
    <row r="54" spans="1:9" x14ac:dyDescent="0.35">
      <c r="D54" s="5"/>
      <c r="G54" s="5"/>
      <c r="H54" s="5"/>
      <c r="I54" s="5"/>
    </row>
    <row r="55" spans="1:9" x14ac:dyDescent="0.35">
      <c r="G55" s="5"/>
      <c r="H55" s="5"/>
      <c r="I55" s="5"/>
    </row>
    <row r="56" spans="1:9" x14ac:dyDescent="0.35">
      <c r="G56" s="5"/>
      <c r="H56" s="5"/>
      <c r="I56" s="5"/>
    </row>
    <row r="57" spans="1:9" x14ac:dyDescent="0.35">
      <c r="G57" s="5"/>
      <c r="H57" s="5"/>
      <c r="I57" s="5"/>
    </row>
    <row r="58" spans="1:9" x14ac:dyDescent="0.35">
      <c r="B58" s="5"/>
      <c r="G58" s="5"/>
      <c r="H58" s="5"/>
      <c r="I58" s="5"/>
    </row>
    <row r="59" spans="1:9" x14ac:dyDescent="0.35">
      <c r="G59" s="5"/>
      <c r="H59" s="5"/>
      <c r="I59" s="5"/>
    </row>
    <row r="60" spans="1:9" x14ac:dyDescent="0.35">
      <c r="G60" s="5"/>
      <c r="H60" s="5"/>
      <c r="I60" s="5"/>
    </row>
    <row r="61" spans="1:9" x14ac:dyDescent="0.35">
      <c r="G61" s="5"/>
      <c r="H61" s="5"/>
      <c r="I61" s="5"/>
    </row>
    <row r="62" spans="1:9" x14ac:dyDescent="0.35">
      <c r="G62" s="5"/>
      <c r="H62" s="5"/>
      <c r="I62" s="5"/>
    </row>
    <row r="63" spans="1:9" x14ac:dyDescent="0.35">
      <c r="G63" s="5"/>
      <c r="H63" s="5"/>
      <c r="I63" s="5"/>
    </row>
    <row r="64" spans="1:9" x14ac:dyDescent="0.35">
      <c r="G64" s="5"/>
      <c r="H64" s="5"/>
      <c r="I64" s="5"/>
    </row>
    <row r="65" spans="7:9" x14ac:dyDescent="0.35">
      <c r="G65" s="5"/>
      <c r="H65" s="5"/>
      <c r="I65" s="5"/>
    </row>
    <row r="66" spans="7:9" x14ac:dyDescent="0.35">
      <c r="G66" s="5"/>
      <c r="H66" s="5"/>
      <c r="I66" s="5"/>
    </row>
    <row r="67" spans="7:9" x14ac:dyDescent="0.35">
      <c r="G67" s="5"/>
      <c r="H67" s="5"/>
      <c r="I67" s="5"/>
    </row>
    <row r="68" spans="7:9" x14ac:dyDescent="0.35">
      <c r="G68" s="5"/>
      <c r="H68" s="5"/>
      <c r="I68" s="5"/>
    </row>
    <row r="69" spans="7:9" x14ac:dyDescent="0.35">
      <c r="G69" s="5"/>
      <c r="H69" s="5"/>
      <c r="I69" s="5"/>
    </row>
    <row r="70" spans="7:9" x14ac:dyDescent="0.35">
      <c r="G70" s="5"/>
      <c r="H70" s="5"/>
      <c r="I70" s="5"/>
    </row>
    <row r="71" spans="7:9" x14ac:dyDescent="0.35">
      <c r="G71" s="5"/>
      <c r="H71" s="5"/>
      <c r="I71" s="5"/>
    </row>
    <row r="72" spans="7:9" x14ac:dyDescent="0.35">
      <c r="G72" s="5"/>
      <c r="H72" s="5"/>
      <c r="I72" s="5"/>
    </row>
    <row r="73" spans="7:9" x14ac:dyDescent="0.35">
      <c r="G73" s="5"/>
      <c r="H73" s="5"/>
      <c r="I73" s="5"/>
    </row>
    <row r="74" spans="7:9" x14ac:dyDescent="0.35">
      <c r="G74" s="5"/>
      <c r="H74" s="5"/>
      <c r="I74" s="5"/>
    </row>
    <row r="75" spans="7:9" x14ac:dyDescent="0.35">
      <c r="G75" s="5"/>
      <c r="H75" s="5"/>
      <c r="I75" s="5"/>
    </row>
    <row r="76" spans="7:9" x14ac:dyDescent="0.35">
      <c r="G76" s="5"/>
      <c r="H76" s="5"/>
      <c r="I76" s="5"/>
    </row>
    <row r="77" spans="7:9" x14ac:dyDescent="0.35">
      <c r="G77" s="5"/>
      <c r="H77" s="5"/>
      <c r="I77" s="5"/>
    </row>
    <row r="78" spans="7:9" x14ac:dyDescent="0.35">
      <c r="G78" s="5"/>
      <c r="H78" s="5"/>
      <c r="I78" s="5"/>
    </row>
    <row r="79" spans="7:9" x14ac:dyDescent="0.35">
      <c r="G79" s="5"/>
      <c r="H79" s="5"/>
      <c r="I79" s="5"/>
    </row>
    <row r="80" spans="7:9" x14ac:dyDescent="0.35">
      <c r="G80" s="5"/>
      <c r="H80" s="5"/>
      <c r="I80" s="5"/>
    </row>
    <row r="81" spans="7:9" x14ac:dyDescent="0.35">
      <c r="G81" s="5"/>
      <c r="H81" s="5"/>
      <c r="I81" s="5"/>
    </row>
    <row r="82" spans="7:9" x14ac:dyDescent="0.35">
      <c r="G82" s="5"/>
      <c r="H82" s="5"/>
      <c r="I82" s="5"/>
    </row>
    <row r="83" spans="7:9" x14ac:dyDescent="0.35">
      <c r="G83" s="5"/>
      <c r="H83" s="5"/>
      <c r="I83" s="5"/>
    </row>
    <row r="84" spans="7:9" x14ac:dyDescent="0.35">
      <c r="G84" s="5"/>
      <c r="H84" s="5"/>
      <c r="I84" s="5"/>
    </row>
    <row r="85" spans="7:9" x14ac:dyDescent="0.35">
      <c r="G85" s="5"/>
      <c r="H85" s="5"/>
      <c r="I85" s="5"/>
    </row>
    <row r="86" spans="7:9" x14ac:dyDescent="0.35">
      <c r="G86" s="5"/>
      <c r="H86" s="5"/>
      <c r="I86" s="5"/>
    </row>
    <row r="87" spans="7:9" x14ac:dyDescent="0.35">
      <c r="G87" s="5"/>
      <c r="H87" s="5"/>
      <c r="I87" s="5"/>
    </row>
    <row r="88" spans="7:9" x14ac:dyDescent="0.35">
      <c r="G88" s="5"/>
      <c r="H88" s="5"/>
      <c r="I88" s="5"/>
    </row>
    <row r="89" spans="7:9" x14ac:dyDescent="0.35">
      <c r="G89" s="5"/>
      <c r="H89" s="5"/>
      <c r="I89" s="5"/>
    </row>
  </sheetData>
  <conditionalFormatting sqref="A51:XFD51">
    <cfRule type="expression" dxfId="2" priority="1">
      <formula>AND( ISNUMBER(A$47), A$47 &lt; 0 )</formula>
    </cfRule>
    <cfRule type="expression" dxfId="1" priority="2">
      <formula>AND( ISNUMBER(A$52), A$52 &gt; 0 )</formula>
    </cfRule>
    <cfRule type="expression" dxfId="0" priority="3">
      <formula>AND( ISNUMBER(A$52), A$52 &lt; 0 )</formula>
    </cfRule>
  </conditionalFormatting>
  <pageMargins left="0.7" right="0.7" top="0.75" bottom="0.75" header="0.3" footer="0.3"/>
  <pageSetup paperSize="9" scale="55" orientation="portrait" verticalDpi="200" r:id="rId1"/>
  <customProperties>
    <customPr name="_pios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Kristín Fanney Þorgrímsdóttir</dc:creator>
  <cp:lastModifiedBy>Karó</cp:lastModifiedBy>
  <cp:lastPrinted>2021-09-13T09:52:02Z</cp:lastPrinted>
  <dcterms:created xsi:type="dcterms:W3CDTF">2018-09-19T21:28:59Z</dcterms:created>
  <dcterms:modified xsi:type="dcterms:W3CDTF">2023-09-13T20:12:50Z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0058c301-c687-4a0e-9bc8-d3c5f7a0ee8c</vt:lpwstr>
  </property>
</Properties>
</file>